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ota" sheetId="1" r:id="rId1"/>
    <sheet name="Key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4">
    <numFmt numFmtId="56" formatCode="&quot;上午/下午 &quot;hh&quot;時&quot;mm&quot;分&quot;ss&quot;秒 &quot;"/>
    <numFmt numFmtId="60" formatCode="dd/mm/yyyy"/>
    <numFmt numFmtId="61" formatCode="ddd d mmm"/>
    <numFmt numFmtId="62" formatCode="+0.0;-0.0;0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NumberFormat="1"/>
    <xf numFmtId="60" fontId="0" fillId="0" borderId="0" xfId="0" applyNumberFormat="1"/>
    <xf numFmtId="61" fontId="0" fillId="0" borderId="0" xfId="0" applyNumberFormat="1"/>
    <xf numFmtId="62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J36"/>
  <sheetViews>
    <sheetView workbookViewId="0"/>
  </sheetViews>
  <cols>
    <col min="1" max="1" width="30.83203125" customWidth="1"/>
    <col min="2" max="2" width="15.83203125" customWidth="1"/>
    <col min="3" max="3" width="10.83203125" customWidth="1"/>
    <col min="4" max="4" width="9.83203125" customWidth="1"/>
    <col min="5" max="5" width="9.83203125" customWidth="1"/>
    <col min="6" max="6" width="9.83203125" customWidth="1"/>
    <col min="7" max="7" width="9.83203125" customWidth="1"/>
    <col min="8" max="8" width="9.83203125" customWidth="1"/>
    <col min="9" max="9" width="9.83203125" customWidth="1"/>
    <col min="10" max="10" width="9.83203125" customWidth="1"/>
    <col min="11" max="11" width="9.83203125" customWidth="1"/>
    <col min="12" max="12" width="9.83203125" customWidth="1"/>
    <col min="13" max="13" width="9.83203125" customWidth="1"/>
    <col min="14" max="14" width="9.83203125" customWidth="1"/>
    <col min="15" max="15" width="9.83203125" customWidth="1"/>
    <col min="16" max="16" width="9.83203125" customWidth="1"/>
    <col min="17" max="17" width="9.83203125" customWidth="1"/>
    <col min="18" max="18" width="9.83203125" customWidth="1"/>
    <col min="19" max="19" width="9.83203125" customWidth="1"/>
    <col min="20" max="20" width="9.83203125" customWidth="1"/>
    <col min="21" max="21" width="9.83203125" customWidth="1"/>
    <col min="22" max="22" width="9.83203125" customWidth="1"/>
    <col min="23" max="23" width="9.83203125" customWidth="1"/>
    <col min="24" max="24" width="9.83203125" customWidth="1"/>
    <col min="25" max="25" width="9.83203125" customWidth="1"/>
    <col min="26" max="26" width="9.83203125" customWidth="1"/>
    <col min="27" max="27" width="9.83203125" customWidth="1"/>
    <col min="28" max="28" width="9.83203125" customWidth="1"/>
    <col min="29" max="29" width="9.83203125" customWidth="1"/>
    <col min="30" max="30" width="9.83203125" customWidth="1"/>
    <col min="31" max="31" width="9.83203125" customWidth="1"/>
    <col min="32" max="32" width="11.83203125" customWidth="1"/>
    <col min="33" max="33" width="11.83203125" customWidth="1"/>
    <col min="34" max="34" width="11.83203125" customWidth="1"/>
    <col min="35" max="35" width="11.83203125" customWidth="1"/>
    <col min="36" max="36" width="11.83203125" customWidth="1"/>
  </cols>
  <sheetData>
    <row r="1">
      <c r="A1" t="str">
        <v>Care home rota — 4 weeks</v>
      </c>
    </row>
    <row r="2">
      <c r="A2" t="str">
        <v>First day (a Monday):</v>
      </c>
      <c r="C2" s="1">
        <v>46300</v>
      </c>
    </row>
    <row r="3">
      <c r="A3" t="str">
        <v>Type a shift code from the Key sheet in each cell (E, L, LD, WN, SI, AL, SICK, TRN). Weekly hours and the cover checks below update themselves.</v>
      </c>
    </row>
    <row r="4">
      <c r="D4" t="str">
        <v>Week 1</v>
      </c>
      <c r="E4" t="str">
        <v/>
      </c>
      <c r="F4" t="str">
        <v/>
      </c>
      <c r="G4" t="str">
        <v/>
      </c>
      <c r="H4" t="str">
        <v/>
      </c>
      <c r="I4" t="str">
        <v/>
      </c>
      <c r="J4" t="str">
        <v/>
      </c>
      <c r="K4" t="str">
        <v>Week 2</v>
      </c>
      <c r="L4" t="str">
        <v/>
      </c>
      <c r="M4" t="str">
        <v/>
      </c>
      <c r="N4" t="str">
        <v/>
      </c>
      <c r="O4" t="str">
        <v/>
      </c>
      <c r="P4" t="str">
        <v/>
      </c>
      <c r="Q4" t="str">
        <v/>
      </c>
      <c r="R4" t="str">
        <v>Week 3</v>
      </c>
      <c r="S4" t="str">
        <v/>
      </c>
      <c r="T4" t="str">
        <v/>
      </c>
      <c r="U4" t="str">
        <v/>
      </c>
      <c r="V4" t="str">
        <v/>
      </c>
      <c r="W4" t="str">
        <v/>
      </c>
      <c r="X4" t="str">
        <v/>
      </c>
      <c r="Y4" t="str">
        <v>Week 4</v>
      </c>
      <c r="Z4" t="str">
        <v/>
      </c>
      <c r="AA4" t="str">
        <v/>
      </c>
      <c r="AB4" t="str">
        <v/>
      </c>
      <c r="AC4" t="str">
        <v/>
      </c>
      <c r="AD4" t="str">
        <v/>
      </c>
      <c r="AE4" t="str">
        <v/>
      </c>
    </row>
    <row r="5">
      <c r="A5" t="str">
        <v>Name</v>
      </c>
      <c r="B5" t="str">
        <v>Role</v>
      </c>
      <c r="C5" t="str">
        <v>Contracted hrs/wk</v>
      </c>
      <c r="D5" s="2" t="e">
        <f>$C$2+0</f>
      </c>
      <c r="E5" s="2" t="e">
        <f>$C$2+1</f>
      </c>
      <c r="F5" s="2" t="e">
        <f>$C$2+2</f>
      </c>
      <c r="G5" s="2" t="e">
        <f>$C$2+3</f>
      </c>
      <c r="H5" s="2" t="e">
        <f>$C$2+4</f>
      </c>
      <c r="I5" s="2" t="e">
        <f>$C$2+5</f>
      </c>
      <c r="J5" s="2" t="e">
        <f>$C$2+6</f>
      </c>
      <c r="K5" s="2" t="e">
        <f>$C$2+7</f>
      </c>
      <c r="L5" s="2" t="e">
        <f>$C$2+8</f>
      </c>
      <c r="M5" s="2" t="e">
        <f>$C$2+9</f>
      </c>
      <c r="N5" s="2" t="e">
        <f>$C$2+10</f>
      </c>
      <c r="O5" s="2" t="e">
        <f>$C$2+11</f>
      </c>
      <c r="P5" s="2" t="e">
        <f>$C$2+12</f>
      </c>
      <c r="Q5" s="2" t="e">
        <f>$C$2+13</f>
      </c>
      <c r="R5" s="2" t="e">
        <f>$C$2+14</f>
      </c>
      <c r="S5" s="2" t="e">
        <f>$C$2+15</f>
      </c>
      <c r="T5" s="2" t="e">
        <f>$C$2+16</f>
      </c>
      <c r="U5" s="2" t="e">
        <f>$C$2+17</f>
      </c>
      <c r="V5" s="2" t="e">
        <f>$C$2+18</f>
      </c>
      <c r="W5" s="2" t="e">
        <f>$C$2+19</f>
      </c>
      <c r="X5" s="2" t="e">
        <f>$C$2+20</f>
      </c>
      <c r="Y5" s="2" t="e">
        <f>$C$2+21</f>
      </c>
      <c r="Z5" s="2" t="e">
        <f>$C$2+22</f>
      </c>
      <c r="AA5" s="2" t="e">
        <f>$C$2+23</f>
      </c>
      <c r="AB5" s="2" t="e">
        <f>$C$2+24</f>
      </c>
      <c r="AC5" s="2" t="e">
        <f>$C$2+25</f>
      </c>
      <c r="AD5" s="2" t="e">
        <f>$C$2+26</f>
      </c>
      <c r="AE5" s="2" t="e">
        <f>$C$2+27</f>
      </c>
      <c r="AF5" t="str">
        <v>Week 1 hrs</v>
      </c>
      <c r="AG5" t="str">
        <v>Week 2 hrs</v>
      </c>
      <c r="AH5" t="str">
        <v>Week 3 hrs</v>
      </c>
      <c r="AI5" t="str">
        <v>Week 4 hrs</v>
      </c>
      <c r="AJ5" t="str">
        <v>Avg/wk vs contract (weeks with shifts)</v>
      </c>
    </row>
    <row r="6">
      <c r="A6" t="str">
        <v>Nurse 1</v>
      </c>
      <c r="B6" t="str">
        <v>Nurse</v>
      </c>
      <c r="C6">
        <v>36</v>
      </c>
      <c r="D6" t="str">
        <v>LD</v>
      </c>
      <c r="E6" t="str">
        <v>LD</v>
      </c>
      <c r="H6" t="str">
        <v>LD</v>
      </c>
      <c r="J6" t="str">
        <v>AL</v>
      </c>
      <c r="AF6" t="e">
        <f>SUMPRODUCT(COUNTIF(D6:J6,Key!$A$2:$A$20)*Key!$F$2:$F$20)</f>
      </c>
      <c r="AG6" t="e">
        <f>SUMPRODUCT(COUNTIF(K6:Q6,Key!$A$2:$A$20)*Key!$F$2:$F$20)</f>
      </c>
      <c r="AH6" t="e">
        <f>SUMPRODUCT(COUNTIF(R6:X6,Key!$A$2:$A$20)*Key!$F$2:$F$20)</f>
      </c>
      <c r="AI6" t="e">
        <f>SUMPRODUCT(COUNTIF(Y6:AE6,Key!$A$2:$A$20)*Key!$F$2:$F$20)</f>
      </c>
      <c r="AJ6" s="3" t="e">
        <f>IF(C6="","",IFERROR(AVERAGEIF(AF6:AI6,"&gt;0")-C6,""))</f>
      </c>
    </row>
    <row r="7">
      <c r="A7" t="str">
        <v>Nurse 2</v>
      </c>
      <c r="B7" t="str">
        <v>Nurse</v>
      </c>
      <c r="C7">
        <v>36</v>
      </c>
      <c r="D7" t="str">
        <v>WN</v>
      </c>
      <c r="E7" t="str">
        <v>WN</v>
      </c>
      <c r="F7" t="str">
        <v>WN</v>
      </c>
      <c r="AF7" t="e">
        <f>SUMPRODUCT(COUNTIF(D7:J7,Key!$A$2:$A$20)*Key!$F$2:$F$20)</f>
      </c>
      <c r="AG7" t="e">
        <f>SUMPRODUCT(COUNTIF(K7:Q7,Key!$A$2:$A$20)*Key!$F$2:$F$20)</f>
      </c>
      <c r="AH7" t="e">
        <f>SUMPRODUCT(COUNTIF(R7:X7,Key!$A$2:$A$20)*Key!$F$2:$F$20)</f>
      </c>
      <c r="AI7" t="e">
        <f>SUMPRODUCT(COUNTIF(Y7:AE7,Key!$A$2:$A$20)*Key!$F$2:$F$20)</f>
      </c>
      <c r="AJ7" s="3" t="e">
        <f>IF(C7="","",IFERROR(AVERAGEIF(AF7:AI7,"&gt;0")-C7,""))</f>
      </c>
    </row>
    <row r="8">
      <c r="A8" t="str">
        <v>Nurse 3</v>
      </c>
      <c r="B8" t="str">
        <v>Nurse</v>
      </c>
      <c r="C8">
        <v>24</v>
      </c>
      <c r="G8" t="str">
        <v>WN</v>
      </c>
      <c r="H8" t="str">
        <v>WN</v>
      </c>
      <c r="AF8" t="e">
        <f>SUMPRODUCT(COUNTIF(D8:J8,Key!$A$2:$A$20)*Key!$F$2:$F$20)</f>
      </c>
      <c r="AG8" t="e">
        <f>SUMPRODUCT(COUNTIF(K8:Q8,Key!$A$2:$A$20)*Key!$F$2:$F$20)</f>
      </c>
      <c r="AH8" t="e">
        <f>SUMPRODUCT(COUNTIF(R8:X8,Key!$A$2:$A$20)*Key!$F$2:$F$20)</f>
      </c>
      <c r="AI8" t="e">
        <f>SUMPRODUCT(COUNTIF(Y8:AE8,Key!$A$2:$A$20)*Key!$F$2:$F$20)</f>
      </c>
      <c r="AJ8" s="3" t="e">
        <f>IF(C8="","",IFERROR(AVERAGEIF(AF8:AI8,"&gt;0")-C8,""))</f>
      </c>
    </row>
    <row r="9">
      <c r="A9" t="str">
        <v>Senior 1</v>
      </c>
      <c r="B9" t="str">
        <v>Senior carer</v>
      </c>
      <c r="C9">
        <v>37.5</v>
      </c>
      <c r="D9" t="str">
        <v>L</v>
      </c>
      <c r="E9" t="str">
        <v>L</v>
      </c>
      <c r="G9" t="str">
        <v>L</v>
      </c>
      <c r="H9" t="str">
        <v>L</v>
      </c>
      <c r="J9" t="str">
        <v>L</v>
      </c>
      <c r="AF9" t="e">
        <f>SUMPRODUCT(COUNTIF(D9:J9,Key!$A$2:$A$20)*Key!$F$2:$F$20)</f>
      </c>
      <c r="AG9" t="e">
        <f>SUMPRODUCT(COUNTIF(K9:Q9,Key!$A$2:$A$20)*Key!$F$2:$F$20)</f>
      </c>
      <c r="AH9" t="e">
        <f>SUMPRODUCT(COUNTIF(R9:X9,Key!$A$2:$A$20)*Key!$F$2:$F$20)</f>
      </c>
      <c r="AI9" t="e">
        <f>SUMPRODUCT(COUNTIF(Y9:AE9,Key!$A$2:$A$20)*Key!$F$2:$F$20)</f>
      </c>
      <c r="AJ9" s="3" t="e">
        <f>IF(C9="","",IFERROR(AVERAGEIF(AF9:AI9,"&gt;0")-C9,""))</f>
      </c>
    </row>
    <row r="10">
      <c r="A10" t="str">
        <v>Senior 2</v>
      </c>
      <c r="B10" t="str">
        <v>Senior carer</v>
      </c>
      <c r="C10">
        <v>37.5</v>
      </c>
      <c r="E10" t="str">
        <v>E</v>
      </c>
      <c r="F10" t="str">
        <v>LD</v>
      </c>
      <c r="H10" t="str">
        <v>E</v>
      </c>
      <c r="I10" t="str">
        <v>E</v>
      </c>
      <c r="J10" t="str">
        <v>E</v>
      </c>
      <c r="AF10" t="e">
        <f>SUMPRODUCT(COUNTIF(D10:J10,Key!$A$2:$A$20)*Key!$F$2:$F$20)</f>
      </c>
      <c r="AG10" t="e">
        <f>SUMPRODUCT(COUNTIF(K10:Q10,Key!$A$2:$A$20)*Key!$F$2:$F$20)</f>
      </c>
      <c r="AH10" t="e">
        <f>SUMPRODUCT(COUNTIF(R10:X10,Key!$A$2:$A$20)*Key!$F$2:$F$20)</f>
      </c>
      <c r="AI10" t="e">
        <f>SUMPRODUCT(COUNTIF(Y10:AE10,Key!$A$2:$A$20)*Key!$F$2:$F$20)</f>
      </c>
      <c r="AJ10" s="3" t="e">
        <f>IF(C10="","",IFERROR(AVERAGEIF(AF10:AI10,"&gt;0")-C10,""))</f>
      </c>
    </row>
    <row r="11">
      <c r="A11" t="str">
        <v>Senior 3</v>
      </c>
      <c r="B11" t="str">
        <v>Senior carer</v>
      </c>
      <c r="C11">
        <v>30</v>
      </c>
      <c r="D11" t="str">
        <v>E</v>
      </c>
      <c r="G11" t="str">
        <v>E</v>
      </c>
      <c r="H11" t="str">
        <v>L</v>
      </c>
      <c r="I11" t="str">
        <v>L</v>
      </c>
      <c r="AF11" t="e">
        <f>SUMPRODUCT(COUNTIF(D11:J11,Key!$A$2:$A$20)*Key!$F$2:$F$20)</f>
      </c>
      <c r="AG11" t="e">
        <f>SUMPRODUCT(COUNTIF(K11:Q11,Key!$A$2:$A$20)*Key!$F$2:$F$20)</f>
      </c>
      <c r="AH11" t="e">
        <f>SUMPRODUCT(COUNTIF(R11:X11,Key!$A$2:$A$20)*Key!$F$2:$F$20)</f>
      </c>
      <c r="AI11" t="e">
        <f>SUMPRODUCT(COUNTIF(Y11:AE11,Key!$A$2:$A$20)*Key!$F$2:$F$20)</f>
      </c>
      <c r="AJ11" s="3" t="e">
        <f>IF(C11="","",IFERROR(AVERAGEIF(AF11:AI11,"&gt;0")-C11,""))</f>
      </c>
    </row>
    <row r="12">
      <c r="A12" t="str">
        <v>Carer 1</v>
      </c>
      <c r="B12" t="str">
        <v>Care assistant</v>
      </c>
      <c r="C12">
        <v>37.5</v>
      </c>
      <c r="D12" t="str">
        <v>E</v>
      </c>
      <c r="E12" t="str">
        <v>E</v>
      </c>
      <c r="F12" t="str">
        <v>LD</v>
      </c>
      <c r="H12" t="str">
        <v>E</v>
      </c>
      <c r="I12" t="str">
        <v>L</v>
      </c>
      <c r="AF12" t="e">
        <f>SUMPRODUCT(COUNTIF(D12:J12,Key!$A$2:$A$20)*Key!$F$2:$F$20)</f>
      </c>
      <c r="AG12" t="e">
        <f>SUMPRODUCT(COUNTIF(K12:Q12,Key!$A$2:$A$20)*Key!$F$2:$F$20)</f>
      </c>
      <c r="AH12" t="e">
        <f>SUMPRODUCT(COUNTIF(R12:X12,Key!$A$2:$A$20)*Key!$F$2:$F$20)</f>
      </c>
      <c r="AI12" t="e">
        <f>SUMPRODUCT(COUNTIF(Y12:AE12,Key!$A$2:$A$20)*Key!$F$2:$F$20)</f>
      </c>
      <c r="AJ12" s="3" t="e">
        <f>IF(C12="","",IFERROR(AVERAGEIF(AF12:AI12,"&gt;0")-C12,""))</f>
      </c>
    </row>
    <row r="13">
      <c r="A13" t="str">
        <v>Carer 2</v>
      </c>
      <c r="B13" t="str">
        <v>Care assistant</v>
      </c>
      <c r="C13">
        <v>37.5</v>
      </c>
      <c r="D13" t="str">
        <v>L</v>
      </c>
      <c r="E13" t="str">
        <v>L</v>
      </c>
      <c r="G13" t="str">
        <v>L</v>
      </c>
      <c r="I13" t="str">
        <v>L</v>
      </c>
      <c r="J13" t="str">
        <v>L</v>
      </c>
      <c r="AF13" t="e">
        <f>SUMPRODUCT(COUNTIF(D13:J13,Key!$A$2:$A$20)*Key!$F$2:$F$20)</f>
      </c>
      <c r="AG13" t="e">
        <f>SUMPRODUCT(COUNTIF(K13:Q13,Key!$A$2:$A$20)*Key!$F$2:$F$20)</f>
      </c>
      <c r="AH13" t="e">
        <f>SUMPRODUCT(COUNTIF(R13:X13,Key!$A$2:$A$20)*Key!$F$2:$F$20)</f>
      </c>
      <c r="AI13" t="e">
        <f>SUMPRODUCT(COUNTIF(Y13:AE13,Key!$A$2:$A$20)*Key!$F$2:$F$20)</f>
      </c>
      <c r="AJ13" s="3" t="e">
        <f>IF(C13="","",IFERROR(AVERAGEIF(AF13:AI13,"&gt;0")-C13,""))</f>
      </c>
    </row>
    <row r="14">
      <c r="A14" t="str">
        <v>Carer 3</v>
      </c>
      <c r="B14" t="str">
        <v>Care assistant</v>
      </c>
      <c r="C14">
        <v>30</v>
      </c>
      <c r="E14" t="str">
        <v>E</v>
      </c>
      <c r="F14" t="str">
        <v>L</v>
      </c>
      <c r="G14" t="str">
        <v>E</v>
      </c>
      <c r="J14" t="str">
        <v>TRN</v>
      </c>
      <c r="AF14" t="e">
        <f>SUMPRODUCT(COUNTIF(D14:J14,Key!$A$2:$A$20)*Key!$F$2:$F$20)</f>
      </c>
      <c r="AG14" t="e">
        <f>SUMPRODUCT(COUNTIF(K14:Q14,Key!$A$2:$A$20)*Key!$F$2:$F$20)</f>
      </c>
      <c r="AH14" t="e">
        <f>SUMPRODUCT(COUNTIF(R14:X14,Key!$A$2:$A$20)*Key!$F$2:$F$20)</f>
      </c>
      <c r="AI14" t="e">
        <f>SUMPRODUCT(COUNTIF(Y14:AE14,Key!$A$2:$A$20)*Key!$F$2:$F$20)</f>
      </c>
      <c r="AJ14" s="3" t="e">
        <f>IF(C14="","",IFERROR(AVERAGEIF(AF14:AI14,"&gt;0")-C14,""))</f>
      </c>
    </row>
    <row r="15">
      <c r="A15" t="str">
        <v>Carer 4</v>
      </c>
      <c r="B15" t="str">
        <v>Care assistant</v>
      </c>
      <c r="C15">
        <v>30</v>
      </c>
      <c r="D15" t="str">
        <v>WN</v>
      </c>
      <c r="F15" t="str">
        <v>WN</v>
      </c>
      <c r="I15" t="str">
        <v>E</v>
      </c>
      <c r="AF15" t="e">
        <f>SUMPRODUCT(COUNTIF(D15:J15,Key!$A$2:$A$20)*Key!$F$2:$F$20)</f>
      </c>
      <c r="AG15" t="e">
        <f>SUMPRODUCT(COUNTIF(K15:Q15,Key!$A$2:$A$20)*Key!$F$2:$F$20)</f>
      </c>
      <c r="AH15" t="e">
        <f>SUMPRODUCT(COUNTIF(R15:X15,Key!$A$2:$A$20)*Key!$F$2:$F$20)</f>
      </c>
      <c r="AI15" t="e">
        <f>SUMPRODUCT(COUNTIF(Y15:AE15,Key!$A$2:$A$20)*Key!$F$2:$F$20)</f>
      </c>
      <c r="AJ15" s="3" t="e">
        <f>IF(C15="","",IFERROR(AVERAGEIF(AF15:AI15,"&gt;0")-C15,""))</f>
      </c>
    </row>
    <row r="16">
      <c r="A16" t="str">
        <v>Carer 5</v>
      </c>
      <c r="B16" t="str">
        <v>Care assistant</v>
      </c>
      <c r="C16">
        <v>24</v>
      </c>
      <c r="E16" t="str">
        <v>L</v>
      </c>
      <c r="H16" t="str">
        <v>L</v>
      </c>
      <c r="I16" t="str">
        <v>E</v>
      </c>
      <c r="AF16" t="e">
        <f>SUMPRODUCT(COUNTIF(D16:J16,Key!$A$2:$A$20)*Key!$F$2:$F$20)</f>
      </c>
      <c r="AG16" t="e">
        <f>SUMPRODUCT(COUNTIF(K16:Q16,Key!$A$2:$A$20)*Key!$F$2:$F$20)</f>
      </c>
      <c r="AH16" t="e">
        <f>SUMPRODUCT(COUNTIF(R16:X16,Key!$A$2:$A$20)*Key!$F$2:$F$20)</f>
      </c>
      <c r="AI16" t="e">
        <f>SUMPRODUCT(COUNTIF(Y16:AE16,Key!$A$2:$A$20)*Key!$F$2:$F$20)</f>
      </c>
      <c r="AJ16" s="3" t="e">
        <f>IF(C16="","",IFERROR(AVERAGEIF(AF16:AI16,"&gt;0")-C16,""))</f>
      </c>
    </row>
    <row r="17">
      <c r="A17" t="str">
        <v>Carer 6</v>
      </c>
      <c r="B17" t="str">
        <v>Care assistant</v>
      </c>
      <c r="C17">
        <v>24</v>
      </c>
      <c r="D17" t="str">
        <v>E</v>
      </c>
      <c r="G17" t="str">
        <v>E</v>
      </c>
      <c r="J17" t="str">
        <v>LD</v>
      </c>
      <c r="AF17" t="e">
        <f>SUMPRODUCT(COUNTIF(D17:J17,Key!$A$2:$A$20)*Key!$F$2:$F$20)</f>
      </c>
      <c r="AG17" t="e">
        <f>SUMPRODUCT(COUNTIF(K17:Q17,Key!$A$2:$A$20)*Key!$F$2:$F$20)</f>
      </c>
      <c r="AH17" t="e">
        <f>SUMPRODUCT(COUNTIF(R17:X17,Key!$A$2:$A$20)*Key!$F$2:$F$20)</f>
      </c>
      <c r="AI17" t="e">
        <f>SUMPRODUCT(COUNTIF(Y17:AE17,Key!$A$2:$A$20)*Key!$F$2:$F$20)</f>
      </c>
      <c r="AJ17" s="3" t="e">
        <f>IF(C17="","",IFERROR(AVERAGEIF(AF17:AI17,"&gt;0")-C17,""))</f>
      </c>
    </row>
    <row r="18">
      <c r="A18" t="str">
        <v>Carer 7</v>
      </c>
      <c r="B18" t="str">
        <v>Care assistant</v>
      </c>
      <c r="C18">
        <v>20</v>
      </c>
      <c r="H18" t="str">
        <v>WN</v>
      </c>
      <c r="I18" t="str">
        <v>E</v>
      </c>
      <c r="AF18" t="e">
        <f>SUMPRODUCT(COUNTIF(D18:J18,Key!$A$2:$A$20)*Key!$F$2:$F$20)</f>
      </c>
      <c r="AG18" t="e">
        <f>SUMPRODUCT(COUNTIF(K18:Q18,Key!$A$2:$A$20)*Key!$F$2:$F$20)</f>
      </c>
      <c r="AH18" t="e">
        <f>SUMPRODUCT(COUNTIF(R18:X18,Key!$A$2:$A$20)*Key!$F$2:$F$20)</f>
      </c>
      <c r="AI18" t="e">
        <f>SUMPRODUCT(COUNTIF(Y18:AE18,Key!$A$2:$A$20)*Key!$F$2:$F$20)</f>
      </c>
      <c r="AJ18" s="3" t="e">
        <f>IF(C18="","",IFERROR(AVERAGEIF(AF18:AI18,"&gt;0")-C18,""))</f>
      </c>
    </row>
    <row r="19">
      <c r="A19" t="str">
        <v>Carer 8</v>
      </c>
      <c r="B19" t="str">
        <v>Care assistant</v>
      </c>
      <c r="C19">
        <v>16</v>
      </c>
      <c r="F19" t="str">
        <v>E</v>
      </c>
      <c r="G19" t="str">
        <v>SICK</v>
      </c>
      <c r="I19" t="str">
        <v>L</v>
      </c>
      <c r="AF19" t="e">
        <f>SUMPRODUCT(COUNTIF(D19:J19,Key!$A$2:$A$20)*Key!$F$2:$F$20)</f>
      </c>
      <c r="AG19" t="e">
        <f>SUMPRODUCT(COUNTIF(K19:Q19,Key!$A$2:$A$20)*Key!$F$2:$F$20)</f>
      </c>
      <c r="AH19" t="e">
        <f>SUMPRODUCT(COUNTIF(R19:X19,Key!$A$2:$A$20)*Key!$F$2:$F$20)</f>
      </c>
      <c r="AI19" t="e">
        <f>SUMPRODUCT(COUNTIF(Y19:AE19,Key!$A$2:$A$20)*Key!$F$2:$F$20)</f>
      </c>
      <c r="AJ19" s="3" t="e">
        <f>IF(C19="","",IFERROR(AVERAGEIF(AF19:AI19,"&gt;0")-C19,""))</f>
      </c>
    </row>
    <row r="20">
      <c r="AF20" t="e">
        <f>SUMPRODUCT(COUNTIF(D20:J20,Key!$A$2:$A$20)*Key!$F$2:$F$20)</f>
      </c>
      <c r="AG20" t="e">
        <f>SUMPRODUCT(COUNTIF(K20:Q20,Key!$A$2:$A$20)*Key!$F$2:$F$20)</f>
      </c>
      <c r="AH20" t="e">
        <f>SUMPRODUCT(COUNTIF(R20:X20,Key!$A$2:$A$20)*Key!$F$2:$F$20)</f>
      </c>
      <c r="AI20" t="e">
        <f>SUMPRODUCT(COUNTIF(Y20:AE20,Key!$A$2:$A$20)*Key!$F$2:$F$20)</f>
      </c>
      <c r="AJ20" s="3" t="e">
        <f>IF(C20="","",IFERROR(AVERAGEIF(AF20:AI20,"&gt;0")-C20,""))</f>
      </c>
    </row>
    <row r="21">
      <c r="AF21" t="e">
        <f>SUMPRODUCT(COUNTIF(D21:J21,Key!$A$2:$A$20)*Key!$F$2:$F$20)</f>
      </c>
      <c r="AG21" t="e">
        <f>SUMPRODUCT(COUNTIF(K21:Q21,Key!$A$2:$A$20)*Key!$F$2:$F$20)</f>
      </c>
      <c r="AH21" t="e">
        <f>SUMPRODUCT(COUNTIF(R21:X21,Key!$A$2:$A$20)*Key!$F$2:$F$20)</f>
      </c>
      <c r="AI21" t="e">
        <f>SUMPRODUCT(COUNTIF(Y21:AE21,Key!$A$2:$A$20)*Key!$F$2:$F$20)</f>
      </c>
      <c r="AJ21" s="3" t="e">
        <f>IF(C21="","",IFERROR(AVERAGEIF(AF21:AI21,"&gt;0")-C21,""))</f>
      </c>
    </row>
    <row r="22">
      <c r="AF22" t="e">
        <f>SUMPRODUCT(COUNTIF(D22:J22,Key!$A$2:$A$20)*Key!$F$2:$F$20)</f>
      </c>
      <c r="AG22" t="e">
        <f>SUMPRODUCT(COUNTIF(K22:Q22,Key!$A$2:$A$20)*Key!$F$2:$F$20)</f>
      </c>
      <c r="AH22" t="e">
        <f>SUMPRODUCT(COUNTIF(R22:X22,Key!$A$2:$A$20)*Key!$F$2:$F$20)</f>
      </c>
      <c r="AI22" t="e">
        <f>SUMPRODUCT(COUNTIF(Y22:AE22,Key!$A$2:$A$20)*Key!$F$2:$F$20)</f>
      </c>
      <c r="AJ22" s="3" t="e">
        <f>IF(C22="","",IFERROR(AVERAGEIF(AF22:AI22,"&gt;0")-C22,""))</f>
      </c>
    </row>
    <row r="23">
      <c r="AF23" t="e">
        <f>SUMPRODUCT(COUNTIF(D23:J23,Key!$A$2:$A$20)*Key!$F$2:$F$20)</f>
      </c>
      <c r="AG23" t="e">
        <f>SUMPRODUCT(COUNTIF(K23:Q23,Key!$A$2:$A$20)*Key!$F$2:$F$20)</f>
      </c>
      <c r="AH23" t="e">
        <f>SUMPRODUCT(COUNTIF(R23:X23,Key!$A$2:$A$20)*Key!$F$2:$F$20)</f>
      </c>
      <c r="AI23" t="e">
        <f>SUMPRODUCT(COUNTIF(Y23:AE23,Key!$A$2:$A$20)*Key!$F$2:$F$20)</f>
      </c>
      <c r="AJ23" s="3" t="e">
        <f>IF(C23="","",IFERROR(AVERAGEIF(AF23:AI23,"&gt;0")-C23,""))</f>
      </c>
    </row>
    <row r="25">
      <c r="A25" t="str">
        <v>Daily cover check</v>
      </c>
    </row>
    <row r="26">
      <c r="A26" t="str">
        <v>Staff on early (E + LD)</v>
      </c>
      <c r="D26" t="e">
        <f>COUNTIF(D$6:D$23,"E")+COUNTIF(D$6:D$23,"LD")</f>
      </c>
      <c r="E26" t="e">
        <f>COUNTIF(E$6:E$23,"E")+COUNTIF(E$6:E$23,"LD")</f>
      </c>
      <c r="F26" t="e">
        <f>COUNTIF(F$6:F$23,"E")+COUNTIF(F$6:F$23,"LD")</f>
      </c>
      <c r="G26" t="e">
        <f>COUNTIF(G$6:G$23,"E")+COUNTIF(G$6:G$23,"LD")</f>
      </c>
      <c r="H26" t="e">
        <f>COUNTIF(H$6:H$23,"E")+COUNTIF(H$6:H$23,"LD")</f>
      </c>
      <c r="I26" t="e">
        <f>COUNTIF(I$6:I$23,"E")+COUNTIF(I$6:I$23,"LD")</f>
      </c>
      <c r="J26" t="e">
        <f>COUNTIF(J$6:J$23,"E")+COUNTIF(J$6:J$23,"LD")</f>
      </c>
      <c r="K26" t="e">
        <f>COUNTIF(K$6:K$23,"E")+COUNTIF(K$6:K$23,"LD")</f>
      </c>
      <c r="L26" t="e">
        <f>COUNTIF(L$6:L$23,"E")+COUNTIF(L$6:L$23,"LD")</f>
      </c>
      <c r="M26" t="e">
        <f>COUNTIF(M$6:M$23,"E")+COUNTIF(M$6:M$23,"LD")</f>
      </c>
      <c r="N26" t="e">
        <f>COUNTIF(N$6:N$23,"E")+COUNTIF(N$6:N$23,"LD")</f>
      </c>
      <c r="O26" t="e">
        <f>COUNTIF(O$6:O$23,"E")+COUNTIF(O$6:O$23,"LD")</f>
      </c>
      <c r="P26" t="e">
        <f>COUNTIF(P$6:P$23,"E")+COUNTIF(P$6:P$23,"LD")</f>
      </c>
      <c r="Q26" t="e">
        <f>COUNTIF(Q$6:Q$23,"E")+COUNTIF(Q$6:Q$23,"LD")</f>
      </c>
      <c r="R26" t="e">
        <f>COUNTIF(R$6:R$23,"E")+COUNTIF(R$6:R$23,"LD")</f>
      </c>
      <c r="S26" t="e">
        <f>COUNTIF(S$6:S$23,"E")+COUNTIF(S$6:S$23,"LD")</f>
      </c>
      <c r="T26" t="e">
        <f>COUNTIF(T$6:T$23,"E")+COUNTIF(T$6:T$23,"LD")</f>
      </c>
      <c r="U26" t="e">
        <f>COUNTIF(U$6:U$23,"E")+COUNTIF(U$6:U$23,"LD")</f>
      </c>
      <c r="V26" t="e">
        <f>COUNTIF(V$6:V$23,"E")+COUNTIF(V$6:V$23,"LD")</f>
      </c>
      <c r="W26" t="e">
        <f>COUNTIF(W$6:W$23,"E")+COUNTIF(W$6:W$23,"LD")</f>
      </c>
      <c r="X26" t="e">
        <f>COUNTIF(X$6:X$23,"E")+COUNTIF(X$6:X$23,"LD")</f>
      </c>
      <c r="Y26" t="e">
        <f>COUNTIF(Y$6:Y$23,"E")+COUNTIF(Y$6:Y$23,"LD")</f>
      </c>
      <c r="Z26" t="e">
        <f>COUNTIF(Z$6:Z$23,"E")+COUNTIF(Z$6:Z$23,"LD")</f>
      </c>
      <c r="AA26" t="e">
        <f>COUNTIF(AA$6:AA$23,"E")+COUNTIF(AA$6:AA$23,"LD")</f>
      </c>
      <c r="AB26" t="e">
        <f>COUNTIF(AB$6:AB$23,"E")+COUNTIF(AB$6:AB$23,"LD")</f>
      </c>
      <c r="AC26" t="e">
        <f>COUNTIF(AC$6:AC$23,"E")+COUNTIF(AC$6:AC$23,"LD")</f>
      </c>
      <c r="AD26" t="e">
        <f>COUNTIF(AD$6:AD$23,"E")+COUNTIF(AD$6:AD$23,"LD")</f>
      </c>
      <c r="AE26" t="e">
        <f>COUNTIF(AE$6:AE$23,"E")+COUNTIF(AE$6:AE$23,"LD")</f>
      </c>
    </row>
    <row r="27">
      <c r="A27" t="str">
        <v>Staff on late (L + LD)</v>
      </c>
      <c r="D27" t="e">
        <f>COUNTIF(D$6:D$23,"L")+COUNTIF(D$6:D$23,"LD")</f>
      </c>
      <c r="E27" t="e">
        <f>COUNTIF(E$6:E$23,"L")+COUNTIF(E$6:E$23,"LD")</f>
      </c>
      <c r="F27" t="e">
        <f>COUNTIF(F$6:F$23,"L")+COUNTIF(F$6:F$23,"LD")</f>
      </c>
      <c r="G27" t="e">
        <f>COUNTIF(G$6:G$23,"L")+COUNTIF(G$6:G$23,"LD")</f>
      </c>
      <c r="H27" t="e">
        <f>COUNTIF(H$6:H$23,"L")+COUNTIF(H$6:H$23,"LD")</f>
      </c>
      <c r="I27" t="e">
        <f>COUNTIF(I$6:I$23,"L")+COUNTIF(I$6:I$23,"LD")</f>
      </c>
      <c r="J27" t="e">
        <f>COUNTIF(J$6:J$23,"L")+COUNTIF(J$6:J$23,"LD")</f>
      </c>
      <c r="K27" t="e">
        <f>COUNTIF(K$6:K$23,"L")+COUNTIF(K$6:K$23,"LD")</f>
      </c>
      <c r="L27" t="e">
        <f>COUNTIF(L$6:L$23,"L")+COUNTIF(L$6:L$23,"LD")</f>
      </c>
      <c r="M27" t="e">
        <f>COUNTIF(M$6:M$23,"L")+COUNTIF(M$6:M$23,"LD")</f>
      </c>
      <c r="N27" t="e">
        <f>COUNTIF(N$6:N$23,"L")+COUNTIF(N$6:N$23,"LD")</f>
      </c>
      <c r="O27" t="e">
        <f>COUNTIF(O$6:O$23,"L")+COUNTIF(O$6:O$23,"LD")</f>
      </c>
      <c r="P27" t="e">
        <f>COUNTIF(P$6:P$23,"L")+COUNTIF(P$6:P$23,"LD")</f>
      </c>
      <c r="Q27" t="e">
        <f>COUNTIF(Q$6:Q$23,"L")+COUNTIF(Q$6:Q$23,"LD")</f>
      </c>
      <c r="R27" t="e">
        <f>COUNTIF(R$6:R$23,"L")+COUNTIF(R$6:R$23,"LD")</f>
      </c>
      <c r="S27" t="e">
        <f>COUNTIF(S$6:S$23,"L")+COUNTIF(S$6:S$23,"LD")</f>
      </c>
      <c r="T27" t="e">
        <f>COUNTIF(T$6:T$23,"L")+COUNTIF(T$6:T$23,"LD")</f>
      </c>
      <c r="U27" t="e">
        <f>COUNTIF(U$6:U$23,"L")+COUNTIF(U$6:U$23,"LD")</f>
      </c>
      <c r="V27" t="e">
        <f>COUNTIF(V$6:V$23,"L")+COUNTIF(V$6:V$23,"LD")</f>
      </c>
      <c r="W27" t="e">
        <f>COUNTIF(W$6:W$23,"L")+COUNTIF(W$6:W$23,"LD")</f>
      </c>
      <c r="X27" t="e">
        <f>COUNTIF(X$6:X$23,"L")+COUNTIF(X$6:X$23,"LD")</f>
      </c>
      <c r="Y27" t="e">
        <f>COUNTIF(Y$6:Y$23,"L")+COUNTIF(Y$6:Y$23,"LD")</f>
      </c>
      <c r="Z27" t="e">
        <f>COUNTIF(Z$6:Z$23,"L")+COUNTIF(Z$6:Z$23,"LD")</f>
      </c>
      <c r="AA27" t="e">
        <f>COUNTIF(AA$6:AA$23,"L")+COUNTIF(AA$6:AA$23,"LD")</f>
      </c>
      <c r="AB27" t="e">
        <f>COUNTIF(AB$6:AB$23,"L")+COUNTIF(AB$6:AB$23,"LD")</f>
      </c>
      <c r="AC27" t="e">
        <f>COUNTIF(AC$6:AC$23,"L")+COUNTIF(AC$6:AC$23,"LD")</f>
      </c>
      <c r="AD27" t="e">
        <f>COUNTIF(AD$6:AD$23,"L")+COUNTIF(AD$6:AD$23,"LD")</f>
      </c>
      <c r="AE27" t="e">
        <f>COUNTIF(AE$6:AE$23,"L")+COUNTIF(AE$6:AE$23,"LD")</f>
      </c>
    </row>
    <row r="28">
      <c r="A28" t="str">
        <v>Staff on waking night (WN)</v>
      </c>
      <c r="D28" t="e">
        <f>COUNTIF(D$6:D$23,"WN")</f>
      </c>
      <c r="E28" t="e">
        <f>COUNTIF(E$6:E$23,"WN")</f>
      </c>
      <c r="F28" t="e">
        <f>COUNTIF(F$6:F$23,"WN")</f>
      </c>
      <c r="G28" t="e">
        <f>COUNTIF(G$6:G$23,"WN")</f>
      </c>
      <c r="H28" t="e">
        <f>COUNTIF(H$6:H$23,"WN")</f>
      </c>
      <c r="I28" t="e">
        <f>COUNTIF(I$6:I$23,"WN")</f>
      </c>
      <c r="J28" t="e">
        <f>COUNTIF(J$6:J$23,"WN")</f>
      </c>
      <c r="K28" t="e">
        <f>COUNTIF(K$6:K$23,"WN")</f>
      </c>
      <c r="L28" t="e">
        <f>COUNTIF(L$6:L$23,"WN")</f>
      </c>
      <c r="M28" t="e">
        <f>COUNTIF(M$6:M$23,"WN")</f>
      </c>
      <c r="N28" t="e">
        <f>COUNTIF(N$6:N$23,"WN")</f>
      </c>
      <c r="O28" t="e">
        <f>COUNTIF(O$6:O$23,"WN")</f>
      </c>
      <c r="P28" t="e">
        <f>COUNTIF(P$6:P$23,"WN")</f>
      </c>
      <c r="Q28" t="e">
        <f>COUNTIF(Q$6:Q$23,"WN")</f>
      </c>
      <c r="R28" t="e">
        <f>COUNTIF(R$6:R$23,"WN")</f>
      </c>
      <c r="S28" t="e">
        <f>COUNTIF(S$6:S$23,"WN")</f>
      </c>
      <c r="T28" t="e">
        <f>COUNTIF(T$6:T$23,"WN")</f>
      </c>
      <c r="U28" t="e">
        <f>COUNTIF(U$6:U$23,"WN")</f>
      </c>
      <c r="V28" t="e">
        <f>COUNTIF(V$6:V$23,"WN")</f>
      </c>
      <c r="W28" t="e">
        <f>COUNTIF(W$6:W$23,"WN")</f>
      </c>
      <c r="X28" t="e">
        <f>COUNTIF(X$6:X$23,"WN")</f>
      </c>
      <c r="Y28" t="e">
        <f>COUNTIF(Y$6:Y$23,"WN")</f>
      </c>
      <c r="Z28" t="e">
        <f>COUNTIF(Z$6:Z$23,"WN")</f>
      </c>
      <c r="AA28" t="e">
        <f>COUNTIF(AA$6:AA$23,"WN")</f>
      </c>
      <c r="AB28" t="e">
        <f>COUNTIF(AB$6:AB$23,"WN")</f>
      </c>
      <c r="AC28" t="e">
        <f>COUNTIF(AC$6:AC$23,"WN")</f>
      </c>
      <c r="AD28" t="e">
        <f>COUNTIF(AD$6:AD$23,"WN")</f>
      </c>
      <c r="AE28" t="e">
        <f>COUNTIF(AE$6:AE$23,"WN")</f>
      </c>
    </row>
    <row r="29">
      <c r="A29" t="str">
        <v>Sleep-ins (SI)</v>
      </c>
      <c r="D29" t="e">
        <f>COUNTIF(D$6:D$23,"SI")</f>
      </c>
      <c r="E29" t="e">
        <f>COUNTIF(E$6:E$23,"SI")</f>
      </c>
      <c r="F29" t="e">
        <f>COUNTIF(F$6:F$23,"SI")</f>
      </c>
      <c r="G29" t="e">
        <f>COUNTIF(G$6:G$23,"SI")</f>
      </c>
      <c r="H29" t="e">
        <f>COUNTIF(H$6:H$23,"SI")</f>
      </c>
      <c r="I29" t="e">
        <f>COUNTIF(I$6:I$23,"SI")</f>
      </c>
      <c r="J29" t="e">
        <f>COUNTIF(J$6:J$23,"SI")</f>
      </c>
      <c r="K29" t="e">
        <f>COUNTIF(K$6:K$23,"SI")</f>
      </c>
      <c r="L29" t="e">
        <f>COUNTIF(L$6:L$23,"SI")</f>
      </c>
      <c r="M29" t="e">
        <f>COUNTIF(M$6:M$23,"SI")</f>
      </c>
      <c r="N29" t="e">
        <f>COUNTIF(N$6:N$23,"SI")</f>
      </c>
      <c r="O29" t="e">
        <f>COUNTIF(O$6:O$23,"SI")</f>
      </c>
      <c r="P29" t="e">
        <f>COUNTIF(P$6:P$23,"SI")</f>
      </c>
      <c r="Q29" t="e">
        <f>COUNTIF(Q$6:Q$23,"SI")</f>
      </c>
      <c r="R29" t="e">
        <f>COUNTIF(R$6:R$23,"SI")</f>
      </c>
      <c r="S29" t="e">
        <f>COUNTIF(S$6:S$23,"SI")</f>
      </c>
      <c r="T29" t="e">
        <f>COUNTIF(T$6:T$23,"SI")</f>
      </c>
      <c r="U29" t="e">
        <f>COUNTIF(U$6:U$23,"SI")</f>
      </c>
      <c r="V29" t="e">
        <f>COUNTIF(V$6:V$23,"SI")</f>
      </c>
      <c r="W29" t="e">
        <f>COUNTIF(W$6:W$23,"SI")</f>
      </c>
      <c r="X29" t="e">
        <f>COUNTIF(X$6:X$23,"SI")</f>
      </c>
      <c r="Y29" t="e">
        <f>COUNTIF(Y$6:Y$23,"SI")</f>
      </c>
      <c r="Z29" t="e">
        <f>COUNTIF(Z$6:Z$23,"SI")</f>
      </c>
      <c r="AA29" t="e">
        <f>COUNTIF(AA$6:AA$23,"SI")</f>
      </c>
      <c r="AB29" t="e">
        <f>COUNTIF(AB$6:AB$23,"SI")</f>
      </c>
      <c r="AC29" t="e">
        <f>COUNTIF(AC$6:AC$23,"SI")</f>
      </c>
      <c r="AD29" t="e">
        <f>COUNTIF(AD$6:AD$23,"SI")</f>
      </c>
      <c r="AE29" t="e">
        <f>COUNTIF(AE$6:AE$23,"SI")</f>
      </c>
    </row>
    <row r="30">
      <c r="A30" t="str">
        <v>Senior or nurse on day? (E/LD)</v>
      </c>
      <c r="D30" t="str">
        <f>IF(COUNTIFS($B$6:$B$23,"Nurse",D$6:D$23,"E")+COUNTIFS($B$6:$B$23,"Nurse",D$6:D$23,"LD")+COUNTIFS($B$6:$B$23,"Senior carer",D$6:D$23,"E")+COUNTIFS($B$6:$B$23,"Senior carer",D$6:D$23,"LD")&gt;0,"Yes","CHECK")</f>
        <v/>
      </c>
      <c r="E30" t="str">
        <f>IF(COUNTIFS($B$6:$B$23,"Nurse",E$6:E$23,"E")+COUNTIFS($B$6:$B$23,"Nurse",E$6:E$23,"LD")+COUNTIFS($B$6:$B$23,"Senior carer",E$6:E$23,"E")+COUNTIFS($B$6:$B$23,"Senior carer",E$6:E$23,"LD")&gt;0,"Yes","CHECK")</f>
        <v/>
      </c>
      <c r="F30" t="str">
        <f>IF(COUNTIFS($B$6:$B$23,"Nurse",F$6:F$23,"E")+COUNTIFS($B$6:$B$23,"Nurse",F$6:F$23,"LD")+COUNTIFS($B$6:$B$23,"Senior carer",F$6:F$23,"E")+COUNTIFS($B$6:$B$23,"Senior carer",F$6:F$23,"LD")&gt;0,"Yes","CHECK")</f>
        <v/>
      </c>
      <c r="G30" t="str">
        <f>IF(COUNTIFS($B$6:$B$23,"Nurse",G$6:G$23,"E")+COUNTIFS($B$6:$B$23,"Nurse",G$6:G$23,"LD")+COUNTIFS($B$6:$B$23,"Senior carer",G$6:G$23,"E")+COUNTIFS($B$6:$B$23,"Senior carer",G$6:G$23,"LD")&gt;0,"Yes","CHECK")</f>
        <v/>
      </c>
      <c r="H30" t="str">
        <f>IF(COUNTIFS($B$6:$B$23,"Nurse",H$6:H$23,"E")+COUNTIFS($B$6:$B$23,"Nurse",H$6:H$23,"LD")+COUNTIFS($B$6:$B$23,"Senior carer",H$6:H$23,"E")+COUNTIFS($B$6:$B$23,"Senior carer",H$6:H$23,"LD")&gt;0,"Yes","CHECK")</f>
        <v/>
      </c>
      <c r="I30" t="str">
        <f>IF(COUNTIFS($B$6:$B$23,"Nurse",I$6:I$23,"E")+COUNTIFS($B$6:$B$23,"Nurse",I$6:I$23,"LD")+COUNTIFS($B$6:$B$23,"Senior carer",I$6:I$23,"E")+COUNTIFS($B$6:$B$23,"Senior carer",I$6:I$23,"LD")&gt;0,"Yes","CHECK")</f>
        <v/>
      </c>
      <c r="J30" t="str">
        <f>IF(COUNTIFS($B$6:$B$23,"Nurse",J$6:J$23,"E")+COUNTIFS($B$6:$B$23,"Nurse",J$6:J$23,"LD")+COUNTIFS($B$6:$B$23,"Senior carer",J$6:J$23,"E")+COUNTIFS($B$6:$B$23,"Senior carer",J$6:J$23,"LD")&gt;0,"Yes","CHECK")</f>
        <v/>
      </c>
      <c r="K30" t="str">
        <f>IF(COUNTIFS($B$6:$B$23,"Nurse",K$6:K$23,"E")+COUNTIFS($B$6:$B$23,"Nurse",K$6:K$23,"LD")+COUNTIFS($B$6:$B$23,"Senior carer",K$6:K$23,"E")+COUNTIFS($B$6:$B$23,"Senior carer",K$6:K$23,"LD")&gt;0,"Yes","CHECK")</f>
        <v/>
      </c>
      <c r="L30" t="str">
        <f>IF(COUNTIFS($B$6:$B$23,"Nurse",L$6:L$23,"E")+COUNTIFS($B$6:$B$23,"Nurse",L$6:L$23,"LD")+COUNTIFS($B$6:$B$23,"Senior carer",L$6:L$23,"E")+COUNTIFS($B$6:$B$23,"Senior carer",L$6:L$23,"LD")&gt;0,"Yes","CHECK")</f>
        <v/>
      </c>
      <c r="M30" t="str">
        <f>IF(COUNTIFS($B$6:$B$23,"Nurse",M$6:M$23,"E")+COUNTIFS($B$6:$B$23,"Nurse",M$6:M$23,"LD")+COUNTIFS($B$6:$B$23,"Senior carer",M$6:M$23,"E")+COUNTIFS($B$6:$B$23,"Senior carer",M$6:M$23,"LD")&gt;0,"Yes","CHECK")</f>
        <v/>
      </c>
      <c r="N30" t="str">
        <f>IF(COUNTIFS($B$6:$B$23,"Nurse",N$6:N$23,"E")+COUNTIFS($B$6:$B$23,"Nurse",N$6:N$23,"LD")+COUNTIFS($B$6:$B$23,"Senior carer",N$6:N$23,"E")+COUNTIFS($B$6:$B$23,"Senior carer",N$6:N$23,"LD")&gt;0,"Yes","CHECK")</f>
        <v/>
      </c>
      <c r="O30" t="str">
        <f>IF(COUNTIFS($B$6:$B$23,"Nurse",O$6:O$23,"E")+COUNTIFS($B$6:$B$23,"Nurse",O$6:O$23,"LD")+COUNTIFS($B$6:$B$23,"Senior carer",O$6:O$23,"E")+COUNTIFS($B$6:$B$23,"Senior carer",O$6:O$23,"LD")&gt;0,"Yes","CHECK")</f>
        <v/>
      </c>
      <c r="P30" t="str">
        <f>IF(COUNTIFS($B$6:$B$23,"Nurse",P$6:P$23,"E")+COUNTIFS($B$6:$B$23,"Nurse",P$6:P$23,"LD")+COUNTIFS($B$6:$B$23,"Senior carer",P$6:P$23,"E")+COUNTIFS($B$6:$B$23,"Senior carer",P$6:P$23,"LD")&gt;0,"Yes","CHECK")</f>
        <v/>
      </c>
      <c r="Q30" t="str">
        <f>IF(COUNTIFS($B$6:$B$23,"Nurse",Q$6:Q$23,"E")+COUNTIFS($B$6:$B$23,"Nurse",Q$6:Q$23,"LD")+COUNTIFS($B$6:$B$23,"Senior carer",Q$6:Q$23,"E")+COUNTIFS($B$6:$B$23,"Senior carer",Q$6:Q$23,"LD")&gt;0,"Yes","CHECK")</f>
        <v/>
      </c>
      <c r="R30" t="str">
        <f>IF(COUNTIFS($B$6:$B$23,"Nurse",R$6:R$23,"E")+COUNTIFS($B$6:$B$23,"Nurse",R$6:R$23,"LD")+COUNTIFS($B$6:$B$23,"Senior carer",R$6:R$23,"E")+COUNTIFS($B$6:$B$23,"Senior carer",R$6:R$23,"LD")&gt;0,"Yes","CHECK")</f>
        <v/>
      </c>
      <c r="S30" t="str">
        <f>IF(COUNTIFS($B$6:$B$23,"Nurse",S$6:S$23,"E")+COUNTIFS($B$6:$B$23,"Nurse",S$6:S$23,"LD")+COUNTIFS($B$6:$B$23,"Senior carer",S$6:S$23,"E")+COUNTIFS($B$6:$B$23,"Senior carer",S$6:S$23,"LD")&gt;0,"Yes","CHECK")</f>
        <v/>
      </c>
      <c r="T30" t="str">
        <f>IF(COUNTIFS($B$6:$B$23,"Nurse",T$6:T$23,"E")+COUNTIFS($B$6:$B$23,"Nurse",T$6:T$23,"LD")+COUNTIFS($B$6:$B$23,"Senior carer",T$6:T$23,"E")+COUNTIFS($B$6:$B$23,"Senior carer",T$6:T$23,"LD")&gt;0,"Yes","CHECK")</f>
        <v/>
      </c>
      <c r="U30" t="str">
        <f>IF(COUNTIFS($B$6:$B$23,"Nurse",U$6:U$23,"E")+COUNTIFS($B$6:$B$23,"Nurse",U$6:U$23,"LD")+COUNTIFS($B$6:$B$23,"Senior carer",U$6:U$23,"E")+COUNTIFS($B$6:$B$23,"Senior carer",U$6:U$23,"LD")&gt;0,"Yes","CHECK")</f>
        <v/>
      </c>
      <c r="V30" t="str">
        <f>IF(COUNTIFS($B$6:$B$23,"Nurse",V$6:V$23,"E")+COUNTIFS($B$6:$B$23,"Nurse",V$6:V$23,"LD")+COUNTIFS($B$6:$B$23,"Senior carer",V$6:V$23,"E")+COUNTIFS($B$6:$B$23,"Senior carer",V$6:V$23,"LD")&gt;0,"Yes","CHECK")</f>
        <v/>
      </c>
      <c r="W30" t="str">
        <f>IF(COUNTIFS($B$6:$B$23,"Nurse",W$6:W$23,"E")+COUNTIFS($B$6:$B$23,"Nurse",W$6:W$23,"LD")+COUNTIFS($B$6:$B$23,"Senior carer",W$6:W$23,"E")+COUNTIFS($B$6:$B$23,"Senior carer",W$6:W$23,"LD")&gt;0,"Yes","CHECK")</f>
        <v/>
      </c>
      <c r="X30" t="str">
        <f>IF(COUNTIFS($B$6:$B$23,"Nurse",X$6:X$23,"E")+COUNTIFS($B$6:$B$23,"Nurse",X$6:X$23,"LD")+COUNTIFS($B$6:$B$23,"Senior carer",X$6:X$23,"E")+COUNTIFS($B$6:$B$23,"Senior carer",X$6:X$23,"LD")&gt;0,"Yes","CHECK")</f>
        <v/>
      </c>
      <c r="Y30" t="str">
        <f>IF(COUNTIFS($B$6:$B$23,"Nurse",Y$6:Y$23,"E")+COUNTIFS($B$6:$B$23,"Nurse",Y$6:Y$23,"LD")+COUNTIFS($B$6:$B$23,"Senior carer",Y$6:Y$23,"E")+COUNTIFS($B$6:$B$23,"Senior carer",Y$6:Y$23,"LD")&gt;0,"Yes","CHECK")</f>
        <v/>
      </c>
      <c r="Z30" t="str">
        <f>IF(COUNTIFS($B$6:$B$23,"Nurse",Z$6:Z$23,"E")+COUNTIFS($B$6:$B$23,"Nurse",Z$6:Z$23,"LD")+COUNTIFS($B$6:$B$23,"Senior carer",Z$6:Z$23,"E")+COUNTIFS($B$6:$B$23,"Senior carer",Z$6:Z$23,"LD")&gt;0,"Yes","CHECK")</f>
        <v/>
      </c>
      <c r="AA30" t="str">
        <f>IF(COUNTIFS($B$6:$B$23,"Nurse",AA$6:AA$23,"E")+COUNTIFS($B$6:$B$23,"Nurse",AA$6:AA$23,"LD")+COUNTIFS($B$6:$B$23,"Senior carer",AA$6:AA$23,"E")+COUNTIFS($B$6:$B$23,"Senior carer",AA$6:AA$23,"LD")&gt;0,"Yes","CHECK")</f>
        <v/>
      </c>
      <c r="AB30" t="str">
        <f>IF(COUNTIFS($B$6:$B$23,"Nurse",AB$6:AB$23,"E")+COUNTIFS($B$6:$B$23,"Nurse",AB$6:AB$23,"LD")+COUNTIFS($B$6:$B$23,"Senior carer",AB$6:AB$23,"E")+COUNTIFS($B$6:$B$23,"Senior carer",AB$6:AB$23,"LD")&gt;0,"Yes","CHECK")</f>
        <v/>
      </c>
      <c r="AC30" t="str">
        <f>IF(COUNTIFS($B$6:$B$23,"Nurse",AC$6:AC$23,"E")+COUNTIFS($B$6:$B$23,"Nurse",AC$6:AC$23,"LD")+COUNTIFS($B$6:$B$23,"Senior carer",AC$6:AC$23,"E")+COUNTIFS($B$6:$B$23,"Senior carer",AC$6:AC$23,"LD")&gt;0,"Yes","CHECK")</f>
        <v/>
      </c>
      <c r="AD30" t="str">
        <f>IF(COUNTIFS($B$6:$B$23,"Nurse",AD$6:AD$23,"E")+COUNTIFS($B$6:$B$23,"Nurse",AD$6:AD$23,"LD")+COUNTIFS($B$6:$B$23,"Senior carer",AD$6:AD$23,"E")+COUNTIFS($B$6:$B$23,"Senior carer",AD$6:AD$23,"LD")&gt;0,"Yes","CHECK")</f>
        <v/>
      </c>
      <c r="AE30" t="str">
        <f>IF(COUNTIFS($B$6:$B$23,"Nurse",AE$6:AE$23,"E")+COUNTIFS($B$6:$B$23,"Nurse",AE$6:AE$23,"LD")+COUNTIFS($B$6:$B$23,"Senior carer",AE$6:AE$23,"E")+COUNTIFS($B$6:$B$23,"Senior carer",AE$6:AE$23,"LD")&gt;0,"Yes","CHECK")</f>
        <v/>
      </c>
    </row>
    <row r="31">
      <c r="A31" t="str">
        <v>Senior or nurse on late? (L/LD)</v>
      </c>
      <c r="D31" t="str">
        <f>IF(COUNTIFS($B$6:$B$23,"Nurse",D$6:D$23,"L")+COUNTIFS($B$6:$B$23,"Nurse",D$6:D$23,"LD")+COUNTIFS($B$6:$B$23,"Senior carer",D$6:D$23,"L")+COUNTIFS($B$6:$B$23,"Senior carer",D$6:D$23,"LD")&gt;0,"Yes","CHECK")</f>
        <v/>
      </c>
      <c r="E31" t="str">
        <f>IF(COUNTIFS($B$6:$B$23,"Nurse",E$6:E$23,"L")+COUNTIFS($B$6:$B$23,"Nurse",E$6:E$23,"LD")+COUNTIFS($B$6:$B$23,"Senior carer",E$6:E$23,"L")+COUNTIFS($B$6:$B$23,"Senior carer",E$6:E$23,"LD")&gt;0,"Yes","CHECK")</f>
        <v/>
      </c>
      <c r="F31" t="str">
        <f>IF(COUNTIFS($B$6:$B$23,"Nurse",F$6:F$23,"L")+COUNTIFS($B$6:$B$23,"Nurse",F$6:F$23,"LD")+COUNTIFS($B$6:$B$23,"Senior carer",F$6:F$23,"L")+COUNTIFS($B$6:$B$23,"Senior carer",F$6:F$23,"LD")&gt;0,"Yes","CHECK")</f>
        <v/>
      </c>
      <c r="G31" t="str">
        <f>IF(COUNTIFS($B$6:$B$23,"Nurse",G$6:G$23,"L")+COUNTIFS($B$6:$B$23,"Nurse",G$6:G$23,"LD")+COUNTIFS($B$6:$B$23,"Senior carer",G$6:G$23,"L")+COUNTIFS($B$6:$B$23,"Senior carer",G$6:G$23,"LD")&gt;0,"Yes","CHECK")</f>
        <v/>
      </c>
      <c r="H31" t="str">
        <f>IF(COUNTIFS($B$6:$B$23,"Nurse",H$6:H$23,"L")+COUNTIFS($B$6:$B$23,"Nurse",H$6:H$23,"LD")+COUNTIFS($B$6:$B$23,"Senior carer",H$6:H$23,"L")+COUNTIFS($B$6:$B$23,"Senior carer",H$6:H$23,"LD")&gt;0,"Yes","CHECK")</f>
        <v/>
      </c>
      <c r="I31" t="str">
        <f>IF(COUNTIFS($B$6:$B$23,"Nurse",I$6:I$23,"L")+COUNTIFS($B$6:$B$23,"Nurse",I$6:I$23,"LD")+COUNTIFS($B$6:$B$23,"Senior carer",I$6:I$23,"L")+COUNTIFS($B$6:$B$23,"Senior carer",I$6:I$23,"LD")&gt;0,"Yes","CHECK")</f>
        <v/>
      </c>
      <c r="J31" t="str">
        <f>IF(COUNTIFS($B$6:$B$23,"Nurse",J$6:J$23,"L")+COUNTIFS($B$6:$B$23,"Nurse",J$6:J$23,"LD")+COUNTIFS($B$6:$B$23,"Senior carer",J$6:J$23,"L")+COUNTIFS($B$6:$B$23,"Senior carer",J$6:J$23,"LD")&gt;0,"Yes","CHECK")</f>
        <v/>
      </c>
      <c r="K31" t="str">
        <f>IF(COUNTIFS($B$6:$B$23,"Nurse",K$6:K$23,"L")+COUNTIFS($B$6:$B$23,"Nurse",K$6:K$23,"LD")+COUNTIFS($B$6:$B$23,"Senior carer",K$6:K$23,"L")+COUNTIFS($B$6:$B$23,"Senior carer",K$6:K$23,"LD")&gt;0,"Yes","CHECK")</f>
        <v/>
      </c>
      <c r="L31" t="str">
        <f>IF(COUNTIFS($B$6:$B$23,"Nurse",L$6:L$23,"L")+COUNTIFS($B$6:$B$23,"Nurse",L$6:L$23,"LD")+COUNTIFS($B$6:$B$23,"Senior carer",L$6:L$23,"L")+COUNTIFS($B$6:$B$23,"Senior carer",L$6:L$23,"LD")&gt;0,"Yes","CHECK")</f>
        <v/>
      </c>
      <c r="M31" t="str">
        <f>IF(COUNTIFS($B$6:$B$23,"Nurse",M$6:M$23,"L")+COUNTIFS($B$6:$B$23,"Nurse",M$6:M$23,"LD")+COUNTIFS($B$6:$B$23,"Senior carer",M$6:M$23,"L")+COUNTIFS($B$6:$B$23,"Senior carer",M$6:M$23,"LD")&gt;0,"Yes","CHECK")</f>
        <v/>
      </c>
      <c r="N31" t="str">
        <f>IF(COUNTIFS($B$6:$B$23,"Nurse",N$6:N$23,"L")+COUNTIFS($B$6:$B$23,"Nurse",N$6:N$23,"LD")+COUNTIFS($B$6:$B$23,"Senior carer",N$6:N$23,"L")+COUNTIFS($B$6:$B$23,"Senior carer",N$6:N$23,"LD")&gt;0,"Yes","CHECK")</f>
        <v/>
      </c>
      <c r="O31" t="str">
        <f>IF(COUNTIFS($B$6:$B$23,"Nurse",O$6:O$23,"L")+COUNTIFS($B$6:$B$23,"Nurse",O$6:O$23,"LD")+COUNTIFS($B$6:$B$23,"Senior carer",O$6:O$23,"L")+COUNTIFS($B$6:$B$23,"Senior carer",O$6:O$23,"LD")&gt;0,"Yes","CHECK")</f>
        <v/>
      </c>
      <c r="P31" t="str">
        <f>IF(COUNTIFS($B$6:$B$23,"Nurse",P$6:P$23,"L")+COUNTIFS($B$6:$B$23,"Nurse",P$6:P$23,"LD")+COUNTIFS($B$6:$B$23,"Senior carer",P$6:P$23,"L")+COUNTIFS($B$6:$B$23,"Senior carer",P$6:P$23,"LD")&gt;0,"Yes","CHECK")</f>
        <v/>
      </c>
      <c r="Q31" t="str">
        <f>IF(COUNTIFS($B$6:$B$23,"Nurse",Q$6:Q$23,"L")+COUNTIFS($B$6:$B$23,"Nurse",Q$6:Q$23,"LD")+COUNTIFS($B$6:$B$23,"Senior carer",Q$6:Q$23,"L")+COUNTIFS($B$6:$B$23,"Senior carer",Q$6:Q$23,"LD")&gt;0,"Yes","CHECK")</f>
        <v/>
      </c>
      <c r="R31" t="str">
        <f>IF(COUNTIFS($B$6:$B$23,"Nurse",R$6:R$23,"L")+COUNTIFS($B$6:$B$23,"Nurse",R$6:R$23,"LD")+COUNTIFS($B$6:$B$23,"Senior carer",R$6:R$23,"L")+COUNTIFS($B$6:$B$23,"Senior carer",R$6:R$23,"LD")&gt;0,"Yes","CHECK")</f>
        <v/>
      </c>
      <c r="S31" t="str">
        <f>IF(COUNTIFS($B$6:$B$23,"Nurse",S$6:S$23,"L")+COUNTIFS($B$6:$B$23,"Nurse",S$6:S$23,"LD")+COUNTIFS($B$6:$B$23,"Senior carer",S$6:S$23,"L")+COUNTIFS($B$6:$B$23,"Senior carer",S$6:S$23,"LD")&gt;0,"Yes","CHECK")</f>
        <v/>
      </c>
      <c r="T31" t="str">
        <f>IF(COUNTIFS($B$6:$B$23,"Nurse",T$6:T$23,"L")+COUNTIFS($B$6:$B$23,"Nurse",T$6:T$23,"LD")+COUNTIFS($B$6:$B$23,"Senior carer",T$6:T$23,"L")+COUNTIFS($B$6:$B$23,"Senior carer",T$6:T$23,"LD")&gt;0,"Yes","CHECK")</f>
        <v/>
      </c>
      <c r="U31" t="str">
        <f>IF(COUNTIFS($B$6:$B$23,"Nurse",U$6:U$23,"L")+COUNTIFS($B$6:$B$23,"Nurse",U$6:U$23,"LD")+COUNTIFS($B$6:$B$23,"Senior carer",U$6:U$23,"L")+COUNTIFS($B$6:$B$23,"Senior carer",U$6:U$23,"LD")&gt;0,"Yes","CHECK")</f>
        <v/>
      </c>
      <c r="V31" t="str">
        <f>IF(COUNTIFS($B$6:$B$23,"Nurse",V$6:V$23,"L")+COUNTIFS($B$6:$B$23,"Nurse",V$6:V$23,"LD")+COUNTIFS($B$6:$B$23,"Senior carer",V$6:V$23,"L")+COUNTIFS($B$6:$B$23,"Senior carer",V$6:V$23,"LD")&gt;0,"Yes","CHECK")</f>
        <v/>
      </c>
      <c r="W31" t="str">
        <f>IF(COUNTIFS($B$6:$B$23,"Nurse",W$6:W$23,"L")+COUNTIFS($B$6:$B$23,"Nurse",W$6:W$23,"LD")+COUNTIFS($B$6:$B$23,"Senior carer",W$6:W$23,"L")+COUNTIFS($B$6:$B$23,"Senior carer",W$6:W$23,"LD")&gt;0,"Yes","CHECK")</f>
        <v/>
      </c>
      <c r="X31" t="str">
        <f>IF(COUNTIFS($B$6:$B$23,"Nurse",X$6:X$23,"L")+COUNTIFS($B$6:$B$23,"Nurse",X$6:X$23,"LD")+COUNTIFS($B$6:$B$23,"Senior carer",X$6:X$23,"L")+COUNTIFS($B$6:$B$23,"Senior carer",X$6:X$23,"LD")&gt;0,"Yes","CHECK")</f>
        <v/>
      </c>
      <c r="Y31" t="str">
        <f>IF(COUNTIFS($B$6:$B$23,"Nurse",Y$6:Y$23,"L")+COUNTIFS($B$6:$B$23,"Nurse",Y$6:Y$23,"LD")+COUNTIFS($B$6:$B$23,"Senior carer",Y$6:Y$23,"L")+COUNTIFS($B$6:$B$23,"Senior carer",Y$6:Y$23,"LD")&gt;0,"Yes","CHECK")</f>
        <v/>
      </c>
      <c r="Z31" t="str">
        <f>IF(COUNTIFS($B$6:$B$23,"Nurse",Z$6:Z$23,"L")+COUNTIFS($B$6:$B$23,"Nurse",Z$6:Z$23,"LD")+COUNTIFS($B$6:$B$23,"Senior carer",Z$6:Z$23,"L")+COUNTIFS($B$6:$B$23,"Senior carer",Z$6:Z$23,"LD")&gt;0,"Yes","CHECK")</f>
        <v/>
      </c>
      <c r="AA31" t="str">
        <f>IF(COUNTIFS($B$6:$B$23,"Nurse",AA$6:AA$23,"L")+COUNTIFS($B$6:$B$23,"Nurse",AA$6:AA$23,"LD")+COUNTIFS($B$6:$B$23,"Senior carer",AA$6:AA$23,"L")+COUNTIFS($B$6:$B$23,"Senior carer",AA$6:AA$23,"LD")&gt;0,"Yes","CHECK")</f>
        <v/>
      </c>
      <c r="AB31" t="str">
        <f>IF(COUNTIFS($B$6:$B$23,"Nurse",AB$6:AB$23,"L")+COUNTIFS($B$6:$B$23,"Nurse",AB$6:AB$23,"LD")+COUNTIFS($B$6:$B$23,"Senior carer",AB$6:AB$23,"L")+COUNTIFS($B$6:$B$23,"Senior carer",AB$6:AB$23,"LD")&gt;0,"Yes","CHECK")</f>
        <v/>
      </c>
      <c r="AC31" t="str">
        <f>IF(COUNTIFS($B$6:$B$23,"Nurse",AC$6:AC$23,"L")+COUNTIFS($B$6:$B$23,"Nurse",AC$6:AC$23,"LD")+COUNTIFS($B$6:$B$23,"Senior carer",AC$6:AC$23,"L")+COUNTIFS($B$6:$B$23,"Senior carer",AC$6:AC$23,"LD")&gt;0,"Yes","CHECK")</f>
        <v/>
      </c>
      <c r="AD31" t="str">
        <f>IF(COUNTIFS($B$6:$B$23,"Nurse",AD$6:AD$23,"L")+COUNTIFS($B$6:$B$23,"Nurse",AD$6:AD$23,"LD")+COUNTIFS($B$6:$B$23,"Senior carer",AD$6:AD$23,"L")+COUNTIFS($B$6:$B$23,"Senior carer",AD$6:AD$23,"LD")&gt;0,"Yes","CHECK")</f>
        <v/>
      </c>
      <c r="AE31" t="str">
        <f>IF(COUNTIFS($B$6:$B$23,"Nurse",AE$6:AE$23,"L")+COUNTIFS($B$6:$B$23,"Nurse",AE$6:AE$23,"LD")+COUNTIFS($B$6:$B$23,"Senior carer",AE$6:AE$23,"L")+COUNTIFS($B$6:$B$23,"Senior carer",AE$6:AE$23,"LD")&gt;0,"Yes","CHECK")</f>
        <v/>
      </c>
    </row>
    <row r="32">
      <c r="A32" t="str">
        <v>Nurse on night? (WN)</v>
      </c>
      <c r="D32" t="str">
        <f>IF(COUNTIFS($B$6:$B$23,"Nurse",D$6:D$23,"WN")&gt;0,"Yes","CHECK")</f>
        <v/>
      </c>
      <c r="E32" t="str">
        <f>IF(COUNTIFS($B$6:$B$23,"Nurse",E$6:E$23,"WN")&gt;0,"Yes","CHECK")</f>
        <v/>
      </c>
      <c r="F32" t="str">
        <f>IF(COUNTIFS($B$6:$B$23,"Nurse",F$6:F$23,"WN")&gt;0,"Yes","CHECK")</f>
        <v/>
      </c>
      <c r="G32" t="str">
        <f>IF(COUNTIFS($B$6:$B$23,"Nurse",G$6:G$23,"WN")&gt;0,"Yes","CHECK")</f>
        <v/>
      </c>
      <c r="H32" t="str">
        <f>IF(COUNTIFS($B$6:$B$23,"Nurse",H$6:H$23,"WN")&gt;0,"Yes","CHECK")</f>
        <v/>
      </c>
      <c r="I32" t="str">
        <f>IF(COUNTIFS($B$6:$B$23,"Nurse",I$6:I$23,"WN")&gt;0,"Yes","CHECK")</f>
        <v/>
      </c>
      <c r="J32" t="str">
        <f>IF(COUNTIFS($B$6:$B$23,"Nurse",J$6:J$23,"WN")&gt;0,"Yes","CHECK")</f>
        <v/>
      </c>
      <c r="K32" t="str">
        <f>IF(COUNTIFS($B$6:$B$23,"Nurse",K$6:K$23,"WN")&gt;0,"Yes","CHECK")</f>
        <v/>
      </c>
      <c r="L32" t="str">
        <f>IF(COUNTIFS($B$6:$B$23,"Nurse",L$6:L$23,"WN")&gt;0,"Yes","CHECK")</f>
        <v/>
      </c>
      <c r="M32" t="str">
        <f>IF(COUNTIFS($B$6:$B$23,"Nurse",M$6:M$23,"WN")&gt;0,"Yes","CHECK")</f>
        <v/>
      </c>
      <c r="N32" t="str">
        <f>IF(COUNTIFS($B$6:$B$23,"Nurse",N$6:N$23,"WN")&gt;0,"Yes","CHECK")</f>
        <v/>
      </c>
      <c r="O32" t="str">
        <f>IF(COUNTIFS($B$6:$B$23,"Nurse",O$6:O$23,"WN")&gt;0,"Yes","CHECK")</f>
        <v/>
      </c>
      <c r="P32" t="str">
        <f>IF(COUNTIFS($B$6:$B$23,"Nurse",P$6:P$23,"WN")&gt;0,"Yes","CHECK")</f>
        <v/>
      </c>
      <c r="Q32" t="str">
        <f>IF(COUNTIFS($B$6:$B$23,"Nurse",Q$6:Q$23,"WN")&gt;0,"Yes","CHECK")</f>
        <v/>
      </c>
      <c r="R32" t="str">
        <f>IF(COUNTIFS($B$6:$B$23,"Nurse",R$6:R$23,"WN")&gt;0,"Yes","CHECK")</f>
        <v/>
      </c>
      <c r="S32" t="str">
        <f>IF(COUNTIFS($B$6:$B$23,"Nurse",S$6:S$23,"WN")&gt;0,"Yes","CHECK")</f>
        <v/>
      </c>
      <c r="T32" t="str">
        <f>IF(COUNTIFS($B$6:$B$23,"Nurse",T$6:T$23,"WN")&gt;0,"Yes","CHECK")</f>
        <v/>
      </c>
      <c r="U32" t="str">
        <f>IF(COUNTIFS($B$6:$B$23,"Nurse",U$6:U$23,"WN")&gt;0,"Yes","CHECK")</f>
        <v/>
      </c>
      <c r="V32" t="str">
        <f>IF(COUNTIFS($B$6:$B$23,"Nurse",V$6:V$23,"WN")&gt;0,"Yes","CHECK")</f>
        <v/>
      </c>
      <c r="W32" t="str">
        <f>IF(COUNTIFS($B$6:$B$23,"Nurse",W$6:W$23,"WN")&gt;0,"Yes","CHECK")</f>
        <v/>
      </c>
      <c r="X32" t="str">
        <f>IF(COUNTIFS($B$6:$B$23,"Nurse",X$6:X$23,"WN")&gt;0,"Yes","CHECK")</f>
        <v/>
      </c>
      <c r="Y32" t="str">
        <f>IF(COUNTIFS($B$6:$B$23,"Nurse",Y$6:Y$23,"WN")&gt;0,"Yes","CHECK")</f>
        <v/>
      </c>
      <c r="Z32" t="str">
        <f>IF(COUNTIFS($B$6:$B$23,"Nurse",Z$6:Z$23,"WN")&gt;0,"Yes","CHECK")</f>
        <v/>
      </c>
      <c r="AA32" t="str">
        <f>IF(COUNTIFS($B$6:$B$23,"Nurse",AA$6:AA$23,"WN")&gt;0,"Yes","CHECK")</f>
        <v/>
      </c>
      <c r="AB32" t="str">
        <f>IF(COUNTIFS($B$6:$B$23,"Nurse",AB$6:AB$23,"WN")&gt;0,"Yes","CHECK")</f>
        <v/>
      </c>
      <c r="AC32" t="str">
        <f>IF(COUNTIFS($B$6:$B$23,"Nurse",AC$6:AC$23,"WN")&gt;0,"Yes","CHECK")</f>
        <v/>
      </c>
      <c r="AD32" t="str">
        <f>IF(COUNTIFS($B$6:$B$23,"Nurse",AD$6:AD$23,"WN")&gt;0,"Yes","CHECK")</f>
        <v/>
      </c>
      <c r="AE32" t="str">
        <f>IF(COUNTIFS($B$6:$B$23,"Nurse",AE$6:AE$23,"WN")&gt;0,"Yes","CHECK")</f>
        <v/>
      </c>
    </row>
    <row r="33">
      <c r="A33" t="str">
        <v>Off: leave, sick, training</v>
      </c>
      <c r="D33" t="e">
        <f>COUNTIF(D$6:D$23,"AL")+COUNTIF(D$6:D$23,"SICK")+COUNTIF(D$6:D$23,"TRN")</f>
      </c>
      <c r="E33" t="e">
        <f>COUNTIF(E$6:E$23,"AL")+COUNTIF(E$6:E$23,"SICK")+COUNTIF(E$6:E$23,"TRN")</f>
      </c>
      <c r="F33" t="e">
        <f>COUNTIF(F$6:F$23,"AL")+COUNTIF(F$6:F$23,"SICK")+COUNTIF(F$6:F$23,"TRN")</f>
      </c>
      <c r="G33" t="e">
        <f>COUNTIF(G$6:G$23,"AL")+COUNTIF(G$6:G$23,"SICK")+COUNTIF(G$6:G$23,"TRN")</f>
      </c>
      <c r="H33" t="e">
        <f>COUNTIF(H$6:H$23,"AL")+COUNTIF(H$6:H$23,"SICK")+COUNTIF(H$6:H$23,"TRN")</f>
      </c>
      <c r="I33" t="e">
        <f>COUNTIF(I$6:I$23,"AL")+COUNTIF(I$6:I$23,"SICK")+COUNTIF(I$6:I$23,"TRN")</f>
      </c>
      <c r="J33" t="e">
        <f>COUNTIF(J$6:J$23,"AL")+COUNTIF(J$6:J$23,"SICK")+COUNTIF(J$6:J$23,"TRN")</f>
      </c>
      <c r="K33" t="e">
        <f>COUNTIF(K$6:K$23,"AL")+COUNTIF(K$6:K$23,"SICK")+COUNTIF(K$6:K$23,"TRN")</f>
      </c>
      <c r="L33" t="e">
        <f>COUNTIF(L$6:L$23,"AL")+COUNTIF(L$6:L$23,"SICK")+COUNTIF(L$6:L$23,"TRN")</f>
      </c>
      <c r="M33" t="e">
        <f>COUNTIF(M$6:M$23,"AL")+COUNTIF(M$6:M$23,"SICK")+COUNTIF(M$6:M$23,"TRN")</f>
      </c>
      <c r="N33" t="e">
        <f>COUNTIF(N$6:N$23,"AL")+COUNTIF(N$6:N$23,"SICK")+COUNTIF(N$6:N$23,"TRN")</f>
      </c>
      <c r="O33" t="e">
        <f>COUNTIF(O$6:O$23,"AL")+COUNTIF(O$6:O$23,"SICK")+COUNTIF(O$6:O$23,"TRN")</f>
      </c>
      <c r="P33" t="e">
        <f>COUNTIF(P$6:P$23,"AL")+COUNTIF(P$6:P$23,"SICK")+COUNTIF(P$6:P$23,"TRN")</f>
      </c>
      <c r="Q33" t="e">
        <f>COUNTIF(Q$6:Q$23,"AL")+COUNTIF(Q$6:Q$23,"SICK")+COUNTIF(Q$6:Q$23,"TRN")</f>
      </c>
      <c r="R33" t="e">
        <f>COUNTIF(R$6:R$23,"AL")+COUNTIF(R$6:R$23,"SICK")+COUNTIF(R$6:R$23,"TRN")</f>
      </c>
      <c r="S33" t="e">
        <f>COUNTIF(S$6:S$23,"AL")+COUNTIF(S$6:S$23,"SICK")+COUNTIF(S$6:S$23,"TRN")</f>
      </c>
      <c r="T33" t="e">
        <f>COUNTIF(T$6:T$23,"AL")+COUNTIF(T$6:T$23,"SICK")+COUNTIF(T$6:T$23,"TRN")</f>
      </c>
      <c r="U33" t="e">
        <f>COUNTIF(U$6:U$23,"AL")+COUNTIF(U$6:U$23,"SICK")+COUNTIF(U$6:U$23,"TRN")</f>
      </c>
      <c r="V33" t="e">
        <f>COUNTIF(V$6:V$23,"AL")+COUNTIF(V$6:V$23,"SICK")+COUNTIF(V$6:V$23,"TRN")</f>
      </c>
      <c r="W33" t="e">
        <f>COUNTIF(W$6:W$23,"AL")+COUNTIF(W$6:W$23,"SICK")+COUNTIF(W$6:W$23,"TRN")</f>
      </c>
      <c r="X33" t="e">
        <f>COUNTIF(X$6:X$23,"AL")+COUNTIF(X$6:X$23,"SICK")+COUNTIF(X$6:X$23,"TRN")</f>
      </c>
      <c r="Y33" t="e">
        <f>COUNTIF(Y$6:Y$23,"AL")+COUNTIF(Y$6:Y$23,"SICK")+COUNTIF(Y$6:Y$23,"TRN")</f>
      </c>
      <c r="Z33" t="e">
        <f>COUNTIF(Z$6:Z$23,"AL")+COUNTIF(Z$6:Z$23,"SICK")+COUNTIF(Z$6:Z$23,"TRN")</f>
      </c>
      <c r="AA33" t="e">
        <f>COUNTIF(AA$6:AA$23,"AL")+COUNTIF(AA$6:AA$23,"SICK")+COUNTIF(AA$6:AA$23,"TRN")</f>
      </c>
      <c r="AB33" t="e">
        <f>COUNTIF(AB$6:AB$23,"AL")+COUNTIF(AB$6:AB$23,"SICK")+COUNTIF(AB$6:AB$23,"TRN")</f>
      </c>
      <c r="AC33" t="e">
        <f>COUNTIF(AC$6:AC$23,"AL")+COUNTIF(AC$6:AC$23,"SICK")+COUNTIF(AC$6:AC$23,"TRN")</f>
      </c>
      <c r="AD33" t="e">
        <f>COUNTIF(AD$6:AD$23,"AL")+COUNTIF(AD$6:AD$23,"SICK")+COUNTIF(AD$6:AD$23,"TRN")</f>
      </c>
      <c r="AE33" t="e">
        <f>COUNTIF(AE$6:AE$23,"AL")+COUNTIF(AE$6:AE$23,"SICK")+COUNTIF(AE$6:AE$23,"TRN")</f>
      </c>
    </row>
    <row r="35">
      <c r="A35" t="str">
        <v>Set your own minimum cover per shift. These checks only count what is on the rota; they do not tell you what is safe for your residents.</v>
      </c>
    </row>
    <row r="36">
      <c r="A36" t="str">
        <v>Made by TimeTally (timetally.uk/rota-software-care-homes). Free to use and change.</v>
      </c>
    </row>
  </sheetData>
  <mergeCells count="1">
    <mergeCell ref="A3:U3"/>
  </mergeCells>
  <ignoredErrors>
    <ignoredError numberStoredAsText="1" sqref="A1:AJ3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I20"/>
  <sheetViews>
    <sheetView workbookViewId="0"/>
  </sheetViews>
  <cols>
    <col min="1" max="1" width="8.83203125" customWidth="1"/>
    <col min="2" max="2" width="14.83203125" customWidth="1"/>
    <col min="3" max="3" width="8.83203125" customWidth="1"/>
    <col min="4" max="4" width="8.83203125" customWidth="1"/>
    <col min="5" max="5" width="18.83203125" customWidth="1"/>
    <col min="6" max="6" width="11.83203125" customWidth="1"/>
    <col min="7" max="7" width="60.83203125" customWidth="1"/>
  </cols>
  <sheetData>
    <row r="1">
      <c r="A1" t="str">
        <v>Code</v>
      </c>
      <c r="B1" t="str">
        <v>Shift</v>
      </c>
      <c r="C1" t="str">
        <v>Start</v>
      </c>
      <c r="D1" t="str">
        <v>End</v>
      </c>
      <c r="E1" t="str">
        <v>Unpaid break (hrs)</v>
      </c>
      <c r="F1" t="str">
        <v>Paid hours</v>
      </c>
      <c r="G1" t="str">
        <v>Notes</v>
      </c>
      <c r="I1" t="str">
        <v>Add your own codes in the empty rows below (up to row 20).</v>
      </c>
    </row>
    <row r="2">
      <c r="A2" t="str">
        <v>E</v>
      </c>
      <c r="B2" t="str">
        <v>Early</v>
      </c>
      <c r="C2" t="str">
        <v>07:30</v>
      </c>
      <c r="D2" t="str">
        <v>14:30</v>
      </c>
      <c r="E2">
        <v>0.5</v>
      </c>
      <c r="F2">
        <v>6.5</v>
      </c>
      <c r="G2" t="str">
        <v>Example times. Change them to your home's.</v>
      </c>
    </row>
    <row r="3">
      <c r="A3" t="str">
        <v>L</v>
      </c>
      <c r="B3" t="str">
        <v>Late</v>
      </c>
      <c r="C3" t="str">
        <v>13:30</v>
      </c>
      <c r="D3" t="str">
        <v>21:30</v>
      </c>
      <c r="E3">
        <v>0.5</v>
      </c>
      <c r="F3">
        <v>7.5</v>
      </c>
      <c r="G3" t="str">
        <v>Overlaps the early by an hour for handover.</v>
      </c>
    </row>
    <row r="4">
      <c r="A4" t="str">
        <v>LD</v>
      </c>
      <c r="B4" t="str">
        <v>Long day</v>
      </c>
      <c r="C4" t="str">
        <v>07:30</v>
      </c>
      <c r="D4" t="str">
        <v>20:00</v>
      </c>
      <c r="E4">
        <v>1</v>
      </c>
      <c r="F4">
        <v>11.5</v>
      </c>
      <c r="G4" t="str">
        <v/>
      </c>
    </row>
    <row r="5">
      <c r="A5" t="str">
        <v>WN</v>
      </c>
      <c r="B5" t="str">
        <v>Waking night</v>
      </c>
      <c r="C5" t="str">
        <v>19:30</v>
      </c>
      <c r="D5" t="str">
        <v>08:30</v>
      </c>
      <c r="E5">
        <v>1</v>
      </c>
      <c r="F5">
        <v>12</v>
      </c>
      <c r="G5" t="str">
        <v>Awake for the whole shift.</v>
      </c>
    </row>
    <row r="6">
      <c r="A6" t="str">
        <v>SI</v>
      </c>
      <c r="B6" t="str">
        <v>Sleep-in</v>
      </c>
      <c r="C6" t="str">
        <v>22:00</v>
      </c>
      <c r="D6" t="str">
        <v>07:00</v>
      </c>
      <c r="E6">
        <v>0</v>
      </c>
      <c r="F6">
        <v>0</v>
      </c>
      <c r="G6" t="str">
        <v>Pay depends on your contract; enter paid hours to suit.</v>
      </c>
    </row>
    <row r="7">
      <c r="A7" t="str">
        <v>AL</v>
      </c>
      <c r="B7" t="str">
        <v>Annual leave</v>
      </c>
      <c r="C7" t="str">
        <v/>
      </c>
      <c r="D7" t="str">
        <v/>
      </c>
      <c r="E7">
        <v>0</v>
      </c>
      <c r="F7">
        <v>0</v>
      </c>
      <c r="G7" t="str">
        <v>Enter the hours you pay for a day of leave if you want them in the totals.</v>
      </c>
    </row>
    <row r="8">
      <c r="A8" t="str">
        <v>SICK</v>
      </c>
      <c r="B8" t="str">
        <v>Sick</v>
      </c>
      <c r="C8" t="str">
        <v/>
      </c>
      <c r="D8" t="str">
        <v/>
      </c>
      <c r="E8">
        <v>0</v>
      </c>
      <c r="F8">
        <v>0</v>
      </c>
      <c r="G8" t="str">
        <v/>
      </c>
    </row>
    <row r="9">
      <c r="A9" t="str">
        <v>TRN</v>
      </c>
      <c r="B9" t="str">
        <v>Training</v>
      </c>
      <c r="C9" t="str">
        <v/>
      </c>
      <c r="D9" t="str">
        <v/>
      </c>
      <c r="E9">
        <v>0</v>
      </c>
      <c r="F9">
        <v>6.5</v>
      </c>
      <c r="G9" t="str">
        <v>Paid training time.</v>
      </c>
    </row>
  </sheetData>
  <ignoredErrors>
    <ignoredError numberStoredAsText="1" sqref="A1:I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Rota</vt:lpstr>
      <vt:lpstr>Key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TimeTally</dc:creator>
  <dc:title>Care home rota template</dc:title>
</cp:coreProperties>
</file>